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QSYNC\QSYNC\MUNTANYA\ESCALADA\MATERIAL\FRIENDS\"/>
    </mc:Choice>
  </mc:AlternateContent>
  <xr:revisionPtr revIDLastSave="0" documentId="13_ncr:1_{03520CC6-51CF-49D2-A5E1-68A7A00779FB}" xr6:coauthVersionLast="47" xr6:coauthVersionMax="47" xr10:uidLastSave="{00000000-0000-0000-0000-000000000000}"/>
  <bookViews>
    <workbookView xWindow="-120" yWindow="-120" windowWidth="29040" windowHeight="15840" xr2:uid="{00000000-000D-0000-FFFF-FFFF00000000}"/>
  </bookViews>
  <sheets>
    <sheet name="RESISTÈNCIA I FORÇA DE XOC" sheetId="2" r:id="rId1"/>
    <sheet name="FONTS"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2" l="1"/>
  <c r="B78" i="2"/>
  <c r="B72" i="2"/>
  <c r="B71" i="2"/>
  <c r="B73" i="2" l="1"/>
  <c r="B83" i="2" s="1"/>
  <c r="D83" i="2" l="1"/>
  <c r="D84" i="2" s="1"/>
  <c r="C83" i="2"/>
  <c r="C84" i="2" s="1"/>
  <c r="B84" i="2"/>
  <c r="C21" i="2" l="1"/>
  <c r="C40" i="2"/>
  <c r="C45" i="2"/>
  <c r="C41" i="2"/>
  <c r="C30" i="2"/>
  <c r="C48" i="2"/>
  <c r="C15" i="2"/>
  <c r="C18" i="2"/>
  <c r="C24" i="2"/>
  <c r="C37" i="2"/>
  <c r="C43" i="2"/>
  <c r="C14" i="2"/>
  <c r="C46" i="2"/>
  <c r="C25" i="2"/>
  <c r="C16" i="2"/>
  <c r="C28" i="2"/>
  <c r="C42" i="2"/>
  <c r="C34" i="2"/>
  <c r="C32" i="2"/>
  <c r="C26" i="2"/>
  <c r="C35" i="2"/>
  <c r="C17" i="2"/>
  <c r="C49" i="2"/>
  <c r="C13" i="2"/>
  <c r="C27" i="2"/>
  <c r="C19" i="2"/>
  <c r="C20" i="2"/>
  <c r="C29" i="2"/>
  <c r="C39" i="2"/>
  <c r="C33" i="2"/>
  <c r="C22" i="2"/>
  <c r="C47" i="2"/>
  <c r="D26" i="2"/>
  <c r="D13" i="2"/>
  <c r="D22" i="2"/>
  <c r="D35" i="2"/>
  <c r="D32" i="2"/>
  <c r="D46" i="2"/>
  <c r="D28" i="2"/>
  <c r="D39" i="2"/>
  <c r="D21" i="2"/>
  <c r="D33" i="2"/>
  <c r="D15" i="2"/>
  <c r="D19" i="2"/>
  <c r="D42" i="2"/>
  <c r="D30" i="2"/>
  <c r="D47" i="2"/>
  <c r="D49" i="2"/>
  <c r="D29" i="2"/>
  <c r="D18" i="2"/>
  <c r="D40" i="2"/>
  <c r="D24" i="2"/>
  <c r="D14" i="2"/>
  <c r="D17" i="2"/>
  <c r="D34" i="2"/>
  <c r="D25" i="2"/>
  <c r="D43" i="2"/>
  <c r="D41" i="2"/>
  <c r="D45" i="2"/>
  <c r="D37" i="2"/>
  <c r="D27" i="2"/>
  <c r="D20" i="2"/>
  <c r="D16" i="2"/>
  <c r="D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Enric Santanach</author>
  </authors>
  <commentList>
    <comment ref="A70" authorId="0" shapeId="0" xr:uid="{3BE73632-7278-4998-B3C0-18429A8C125D}">
      <text>
        <r>
          <rPr>
            <b/>
            <sz val="9"/>
            <color indexed="81"/>
            <rFont val="Tahoma"/>
            <charset val="1"/>
          </rPr>
          <t xml:space="preserve">Aquesta dada la trobarem a les especificacions tècniques de la corda. Cal introduir la dada corresponent a l'ús que es donarà a la corda. Les forces de xoc canviaran si la corda es fa servir en simple, doble o bessona. </t>
        </r>
      </text>
    </comment>
    <comment ref="A80" authorId="0" shapeId="0" xr:uid="{E252994A-D877-4050-A30A-A827CA577446}">
      <text>
        <r>
          <rPr>
            <b/>
            <sz val="9"/>
            <color indexed="81"/>
            <rFont val="Tahoma"/>
            <charset val="1"/>
          </rPr>
          <t>Introduir el pes de l'escalador incloent tot el material que porta durant l'escalada.</t>
        </r>
      </text>
    </comment>
  </commentList>
</comments>
</file>

<file path=xl/sharedStrings.xml><?xml version="1.0" encoding="utf-8"?>
<sst xmlns="http://schemas.openxmlformats.org/spreadsheetml/2006/main" count="92" uniqueCount="79">
  <si>
    <t>Força xoc màx sense causa danys físics</t>
  </si>
  <si>
    <t>12KN</t>
  </si>
  <si>
    <t>Diàmetre de corda [m]</t>
  </si>
  <si>
    <t>Força de xoc que indica la corda [N]</t>
  </si>
  <si>
    <t>Mòdul de Young : E [N/m2]</t>
  </si>
  <si>
    <t>Distància entre últim seguro i escalador [m]</t>
  </si>
  <si>
    <t>Longitud de corda entre assegurador i escalador [m]</t>
  </si>
  <si>
    <t>factor de caiguda []</t>
  </si>
  <si>
    <t>Massa escalador [kg]</t>
  </si>
  <si>
    <t>Gravetat [m/s2]</t>
  </si>
  <si>
    <t xml:space="preserve">1 Dmm Wallnut Set nº 1 </t>
  </si>
  <si>
    <t>1 Dmm Wallnut Set nº 2</t>
  </si>
  <si>
    <t>1 Dmm Wallnut Set nº 3</t>
  </si>
  <si>
    <t>1 Dmm Wallnut Set nº 4 - 11</t>
  </si>
  <si>
    <t>1 Black diamond Camalot X4 - 0.1 (vermell)</t>
  </si>
  <si>
    <t>1 Black diamond Camalot X4 - 0.2 (Groc)</t>
  </si>
  <si>
    <t>1 Black diamond Camalot X4 - 0.3 (Blau)</t>
  </si>
  <si>
    <t>1 Black diamond Camalot X4 - 0.4 (Gris)</t>
  </si>
  <si>
    <t>1 Black diamond Camalot C4 - 0.5 (Lila)</t>
  </si>
  <si>
    <t>1 Black diamond Camalot C4 - 0.75 (Verd)</t>
  </si>
  <si>
    <t>1 Black diamond Camalot C4 - 1 (Vermell)</t>
  </si>
  <si>
    <t>1 Black diamond Camalot C4 - 2 (Groc)</t>
  </si>
  <si>
    <t>1 Black diamond Camalot C4 - 3 (Blau)</t>
  </si>
  <si>
    <t>1 Black diamond Camalot C4 - 4 (Gris)</t>
  </si>
  <si>
    <t>m</t>
  </si>
  <si>
    <t>Diàmetre de corda [mm]</t>
  </si>
  <si>
    <t>Força de xoc que indica la corda [KN]</t>
  </si>
  <si>
    <t>mm</t>
  </si>
  <si>
    <t>KN</t>
  </si>
  <si>
    <t>N</t>
  </si>
  <si>
    <t>N/m2</t>
  </si>
  <si>
    <t>Kg</t>
  </si>
  <si>
    <t>m/s2</t>
  </si>
  <si>
    <t>DISPOSITIU</t>
  </si>
  <si>
    <t>RESISTENCIA</t>
  </si>
  <si>
    <t>1 Black Diamond Hex Set 4-10</t>
  </si>
  <si>
    <t>BLACK DIAMOND CAMALOT</t>
  </si>
  <si>
    <t>DMM TASCONS</t>
  </si>
  <si>
    <t>BLACK DIAMOND HEXAGONS</t>
  </si>
  <si>
    <t>Tricam 0,25 (Negre)</t>
  </si>
  <si>
    <t>Tricam 0,5 (Rosa)</t>
  </si>
  <si>
    <t>Tricam 1 (Vermell)</t>
  </si>
  <si>
    <t>Tricam 1,5 (Marró)</t>
  </si>
  <si>
    <t>Tricam 2 (Lila)</t>
  </si>
  <si>
    <t>TOTEM</t>
  </si>
  <si>
    <t>Totem 0,65 (Blau)</t>
  </si>
  <si>
    <t>Totem 0,8 (Groc)</t>
  </si>
  <si>
    <t>Totem 0,5 (Negre)</t>
  </si>
  <si>
    <t>Totem 100 (Lila)</t>
  </si>
  <si>
    <t>Totem 125 (Verd)</t>
  </si>
  <si>
    <t>Totem 180 (Taronja)</t>
  </si>
  <si>
    <t>Totem 150 (Vermell)</t>
  </si>
  <si>
    <t>Volada [m]</t>
  </si>
  <si>
    <t>[KN]</t>
  </si>
  <si>
    <t>TRICAMS (POSICIÓ PALANCA)</t>
  </si>
  <si>
    <t>TRICAMS (POSICIÓ TASCÓ)</t>
  </si>
  <si>
    <t>RESULTAT</t>
  </si>
  <si>
    <t>CALCULADORA DE FORÇA DE XOC</t>
  </si>
  <si>
    <t>http://rocaynieve.com/ca/content/4-factor-caida-fuerza-choque-escalada</t>
  </si>
  <si>
    <t>http://www.climbingvenezuela.com/?q=content/calculadora-de-factor-de-caida-y-fuerza-de-choque-para-caidas-de-escaladores</t>
  </si>
  <si>
    <t>https://www.climbingvenezuela.com/es/content/un-poco-de-física-y-escalada</t>
  </si>
  <si>
    <t>https://es.wikipedia.org/wiki/M%C3%B3dulo_de_Young</t>
  </si>
  <si>
    <t>https://youtu.be/m8z6adEqaOs</t>
  </si>
  <si>
    <t>https://youtu.be/WyExE2qH4Fs</t>
  </si>
  <si>
    <t>Falling physics that Every Climber Needs to know</t>
  </si>
  <si>
    <t>Lead falls in climbing gyms - how much forces does it generate? Climbing Science!</t>
  </si>
  <si>
    <t>ASSEGURAMENT ESTÀTIC</t>
  </si>
  <si>
    <t>ASSEGURAMENT DINÀMIC</t>
  </si>
  <si>
    <t>Escalador [kN]</t>
  </si>
  <si>
    <t>Últ. Assegurança [kN]</t>
  </si>
  <si>
    <t>Assegurador [kN]</t>
  </si>
  <si>
    <t>RESULTATS</t>
  </si>
  <si>
    <t>ASSEG. ESTÀTIC</t>
  </si>
  <si>
    <t>ASSEG. DINÀMIC</t>
  </si>
  <si>
    <t>https://www.youtube.com/watch?v=UjYLsya1T9E</t>
  </si>
  <si>
    <t>What breaks first??? Petzl GriGri or the Ropes? + Beal Birdie Tests!</t>
  </si>
  <si>
    <t>https://www.pasonorte.es/factor-de-caida-y-fuerza-de-choque/</t>
  </si>
  <si>
    <t>ENLLAÇ</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</si>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</sst>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9"/>
      <color indexed="81"/>
      <name val="Tahoma"/>
      <charset val="1"/>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1" fillId="0" borderId="0" xfId="1"/>
    <xf numFmtId="0" fontId="2" fillId="0" borderId="0" xfId="0" applyFont="1"/>
    <xf numFmtId="0" fontId="2" fillId="0" borderId="0" xfId="0" applyFont="1" applyFill="1"/>
    <xf numFmtId="0" fontId="0" fillId="0" borderId="7" xfId="0" applyBorder="1" applyAlignment="1">
      <alignment horizontal="center"/>
    </xf>
    <xf numFmtId="0" fontId="0" fillId="0" borderId="0" xfId="0" applyBorder="1" applyAlignment="1">
      <alignment horizontal="center"/>
    </xf>
    <xf numFmtId="0" fontId="0" fillId="4" borderId="11" xfId="0" applyFill="1" applyBorder="1" applyProtection="1">
      <protection locked="0"/>
    </xf>
    <xf numFmtId="0" fontId="0" fillId="2" borderId="11" xfId="0" applyFill="1" applyBorder="1" applyProtection="1"/>
    <xf numFmtId="3" fontId="0" fillId="2" borderId="11" xfId="0" applyNumberFormat="1" applyFill="1" applyBorder="1"/>
    <xf numFmtId="4" fontId="0" fillId="2" borderId="11" xfId="0" applyNumberFormat="1" applyFill="1" applyBorder="1"/>
    <xf numFmtId="2" fontId="0" fillId="2" borderId="11" xfId="0" applyNumberFormat="1" applyFill="1" applyBorder="1"/>
    <xf numFmtId="0" fontId="0" fillId="2" borderId="11" xfId="0" applyFill="1" applyBorder="1"/>
    <xf numFmtId="0" fontId="0" fillId="0" borderId="0" xfId="0" applyBorder="1"/>
    <xf numFmtId="0" fontId="0" fillId="4" borderId="13" xfId="0" applyFill="1" applyBorder="1"/>
    <xf numFmtId="0" fontId="0" fillId="2" borderId="13" xfId="0" applyFill="1" applyBorder="1"/>
    <xf numFmtId="0" fontId="0" fillId="4" borderId="15" xfId="0" applyFill="1" applyBorder="1" applyProtection="1">
      <protection locked="0"/>
    </xf>
    <xf numFmtId="0" fontId="0" fillId="4" borderId="16" xfId="0" applyFill="1" applyBorder="1"/>
    <xf numFmtId="0" fontId="2" fillId="6" borderId="8" xfId="0" applyFont="1" applyFill="1" applyBorder="1" applyAlignment="1">
      <alignment horizontal="center"/>
    </xf>
    <xf numFmtId="0" fontId="0" fillId="6" borderId="9" xfId="0" applyFill="1" applyBorder="1"/>
    <xf numFmtId="0" fontId="2" fillId="6" borderId="5" xfId="0" applyFont="1" applyFill="1" applyBorder="1" applyAlignment="1">
      <alignment horizontal="center"/>
    </xf>
    <xf numFmtId="2" fontId="0" fillId="0" borderId="0" xfId="0" applyNumberFormat="1"/>
    <xf numFmtId="0" fontId="2" fillId="0" borderId="0" xfId="0" applyFont="1" applyAlignment="1">
      <alignment horizontal="right"/>
    </xf>
    <xf numFmtId="0" fontId="0" fillId="0" borderId="1" xfId="0" applyBorder="1" applyAlignment="1">
      <alignment horizontal="right"/>
    </xf>
    <xf numFmtId="0" fontId="2" fillId="0" borderId="6" xfId="0" applyFont="1" applyBorder="1" applyAlignment="1">
      <alignment horizontal="right"/>
    </xf>
    <xf numFmtId="0" fontId="2" fillId="0" borderId="3" xfId="0" applyFont="1" applyBorder="1" applyAlignment="1">
      <alignment horizontal="right"/>
    </xf>
    <xf numFmtId="2" fontId="0" fillId="0" borderId="0" xfId="0" applyNumberFormat="1" applyFill="1" applyBorder="1" applyAlignment="1">
      <alignment horizontal="center"/>
    </xf>
    <xf numFmtId="0" fontId="0" fillId="0" borderId="0" xfId="0" applyFill="1" applyBorder="1"/>
    <xf numFmtId="0" fontId="2" fillId="5" borderId="23" xfId="0" applyFont="1" applyFill="1" applyBorder="1" applyAlignment="1">
      <alignment horizontal="center"/>
    </xf>
    <xf numFmtId="0" fontId="2" fillId="5" borderId="8" xfId="0" applyFont="1" applyFill="1" applyBorder="1" applyAlignment="1">
      <alignment horizontal="center"/>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2" fillId="6" borderId="17" xfId="0" applyFont="1" applyFill="1" applyBorder="1" applyAlignment="1">
      <alignment horizontal="center"/>
    </xf>
    <xf numFmtId="0" fontId="2" fillId="6" borderId="9" xfId="0" applyFont="1" applyFill="1" applyBorder="1" applyAlignment="1">
      <alignment horizontal="center"/>
    </xf>
    <xf numFmtId="0" fontId="0" fillId="0" borderId="24" xfId="0" applyBorder="1" applyAlignment="1">
      <alignment horizontal="center"/>
    </xf>
    <xf numFmtId="2" fontId="2" fillId="2" borderId="20" xfId="0" applyNumberFormat="1" applyFont="1" applyFill="1" applyBorder="1" applyAlignment="1">
      <alignment horizontal="center"/>
    </xf>
    <xf numFmtId="2" fontId="2" fillId="2" borderId="4" xfId="0" applyNumberFormat="1" applyFont="1" applyFill="1" applyBorder="1" applyAlignment="1">
      <alignment horizontal="center"/>
    </xf>
    <xf numFmtId="0" fontId="3" fillId="3" borderId="17" xfId="0" applyFont="1" applyFill="1" applyBorder="1" applyAlignment="1">
      <alignment horizontal="center"/>
    </xf>
    <xf numFmtId="0" fontId="3" fillId="3" borderId="17" xfId="0" applyFont="1" applyFill="1" applyBorder="1" applyAlignment="1">
      <alignment horizontal="center"/>
    </xf>
    <xf numFmtId="0" fontId="4" fillId="0" borderId="18" xfId="0" applyFont="1" applyBorder="1" applyAlignment="1"/>
    <xf numFmtId="0" fontId="4" fillId="0" borderId="19" xfId="0" applyFont="1" applyBorder="1" applyAlignment="1"/>
    <xf numFmtId="0" fontId="0" fillId="5" borderId="17" xfId="0" applyFill="1" applyBorder="1" applyAlignment="1"/>
    <xf numFmtId="0" fontId="0" fillId="5" borderId="18" xfId="0" applyFill="1" applyBorder="1" applyAlignment="1"/>
    <xf numFmtId="0" fontId="0" fillId="5" borderId="19" xfId="0" applyFill="1" applyBorder="1" applyAlignment="1"/>
    <xf numFmtId="0" fontId="2" fillId="6" borderId="10" xfId="0" applyFont="1" applyFill="1" applyBorder="1" applyAlignment="1">
      <alignment horizontal="center"/>
    </xf>
    <xf numFmtId="0" fontId="0" fillId="6" borderId="19" xfId="0" applyFill="1" applyBorder="1" applyAlignment="1"/>
    <xf numFmtId="0" fontId="0" fillId="0" borderId="19" xfId="0" applyBorder="1" applyAlignment="1"/>
    <xf numFmtId="0" fontId="2" fillId="0" borderId="0" xfId="0" applyFont="1" applyFill="1" applyBorder="1" applyAlignment="1">
      <alignment horizontal="right"/>
    </xf>
    <xf numFmtId="0" fontId="0" fillId="0" borderId="0" xfId="0" applyFill="1" applyBorder="1" applyAlignment="1">
      <alignment horizontal="center"/>
    </xf>
    <xf numFmtId="9" fontId="0" fillId="0" borderId="0" xfId="0" applyNumberFormat="1" applyFont="1" applyFill="1" applyBorder="1" applyAlignment="1">
      <alignment horizontal="center"/>
    </xf>
    <xf numFmtId="0" fontId="0" fillId="0" borderId="0" xfId="0" applyFill="1" applyBorder="1" applyAlignment="1">
      <alignment horizontal="right"/>
    </xf>
    <xf numFmtId="9" fontId="0" fillId="0" borderId="0" xfId="0" applyNumberFormat="1" applyFill="1" applyBorder="1" applyAlignment="1">
      <alignment horizontal="center"/>
    </xf>
    <xf numFmtId="9" fontId="2" fillId="0" borderId="0" xfId="0" applyNumberFormat="1" applyFont="1" applyFill="1" applyBorder="1" applyAlignment="1">
      <alignment horizontal="center"/>
    </xf>
    <xf numFmtId="2" fontId="2" fillId="2" borderId="22" xfId="0" applyNumberFormat="1" applyFont="1" applyFill="1" applyBorder="1" applyAlignment="1">
      <alignment horizontal="center"/>
    </xf>
    <xf numFmtId="2" fontId="2" fillId="2" borderId="7" xfId="0" applyNumberFormat="1" applyFont="1" applyFill="1" applyBorder="1" applyAlignment="1">
      <alignment horizontal="center"/>
    </xf>
    <xf numFmtId="0" fontId="2" fillId="5" borderId="9" xfId="0" applyFont="1" applyFill="1" applyBorder="1" applyAlignment="1">
      <alignment horizontal="center"/>
    </xf>
    <xf numFmtId="0" fontId="2" fillId="6" borderId="21" xfId="0" applyFont="1" applyFill="1" applyBorder="1" applyAlignment="1">
      <alignment horizontal="center"/>
    </xf>
    <xf numFmtId="0" fontId="0" fillId="0" borderId="25" xfId="0" applyBorder="1" applyAlignment="1">
      <alignment horizontal="center"/>
    </xf>
    <xf numFmtId="0" fontId="0" fillId="6" borderId="21" xfId="0" applyFill="1" applyBorder="1"/>
    <xf numFmtId="0" fontId="0" fillId="0" borderId="26" xfId="0" applyBorder="1" applyAlignment="1">
      <alignment horizontal="center"/>
    </xf>
    <xf numFmtId="0" fontId="0" fillId="0" borderId="27" xfId="0" applyBorder="1"/>
    <xf numFmtId="0" fontId="0" fillId="0" borderId="12" xfId="0" applyBorder="1"/>
    <xf numFmtId="0" fontId="0" fillId="0" borderId="12" xfId="0" applyFont="1" applyBorder="1"/>
    <xf numFmtId="0" fontId="0" fillId="0" borderId="27" xfId="0" applyFill="1" applyBorder="1"/>
    <xf numFmtId="0" fontId="0" fillId="0" borderId="12" xfId="0" applyFill="1" applyBorder="1"/>
    <xf numFmtId="0" fontId="0" fillId="0" borderId="14" xfId="0" applyFill="1" applyBorder="1"/>
    <xf numFmtId="0" fontId="0" fillId="0" borderId="14" xfId="0" applyBorder="1"/>
    <xf numFmtId="0" fontId="0" fillId="0" borderId="28" xfId="0" applyBorder="1"/>
    <xf numFmtId="0" fontId="3" fillId="3" borderId="21" xfId="0" applyFont="1" applyFill="1" applyBorder="1" applyAlignment="1">
      <alignment horizontal="center"/>
    </xf>
    <xf numFmtId="0" fontId="0" fillId="0" borderId="29" xfId="0" applyBorder="1" applyAlignment="1">
      <alignment horizontal="center"/>
    </xf>
    <xf numFmtId="0" fontId="0" fillId="0" borderId="29" xfId="0" applyFont="1" applyBorder="1" applyAlignment="1">
      <alignment horizontal="center"/>
    </xf>
    <xf numFmtId="0" fontId="0" fillId="0" borderId="29"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6" xfId="0" applyBorder="1" applyAlignment="1">
      <alignment horizontal="right"/>
    </xf>
    <xf numFmtId="0" fontId="0" fillId="0" borderId="2" xfId="0" applyBorder="1" applyAlignment="1">
      <alignment wrapText="1"/>
    </xf>
    <xf numFmtId="0" fontId="0" fillId="0" borderId="4" xfId="0" applyBorder="1" applyAlignment="1">
      <alignment wrapText="1"/>
    </xf>
    <xf numFmtId="0" fontId="1" fillId="0" borderId="6" xfId="1" applyBorder="1" applyAlignment="1">
      <alignment wrapText="1"/>
    </xf>
    <xf numFmtId="0" fontId="1" fillId="0" borderId="1" xfId="1" applyBorder="1" applyAlignment="1">
      <alignment wrapText="1"/>
    </xf>
    <xf numFmtId="0" fontId="1" fillId="0" borderId="3" xfId="1" applyBorder="1" applyAlignment="1">
      <alignment wrapText="1"/>
    </xf>
  </cellXfs>
  <cellStyles count="2">
    <cellStyle name="Hipervínculo" xfId="1" builtinId="8"/>
    <cellStyle name="Normal" xfId="0" builtinId="0"/>
  </cellStyles>
  <dxfs count="4">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99390</xdr:colOff>
      <xdr:row>50</xdr:row>
      <xdr:rowOff>1</xdr:rowOff>
    </xdr:from>
    <xdr:to>
      <xdr:col>2</xdr:col>
      <xdr:colOff>1085021</xdr:colOff>
      <xdr:row>63</xdr:row>
      <xdr:rowOff>82827</xdr:rowOff>
    </xdr:to>
    <xdr:sp macro="" textlink="">
      <xdr:nvSpPr>
        <xdr:cNvPr id="2" name="CuadroTexto 1">
          <a:extLst>
            <a:ext uri="{FF2B5EF4-FFF2-40B4-BE49-F238E27FC236}">
              <a16:creationId xmlns:a16="http://schemas.microsoft.com/office/drawing/2014/main" id="{41F4C985-45B3-4271-ABBF-4F68BB7B9219}"/>
            </a:ext>
          </a:extLst>
        </xdr:cNvPr>
        <xdr:cNvSpPr txBox="1"/>
      </xdr:nvSpPr>
      <xdr:spPr>
        <a:xfrm>
          <a:off x="99390" y="7991476"/>
          <a:ext cx="5281406" cy="2559326"/>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t>Abans</a:t>
          </a:r>
          <a:r>
            <a:rPr lang="ca-ES" sz="1100" baseline="0"/>
            <a:t> de res, cal tenir en compte que això és un model matemàtic teòric que no té en compte multitud de variables que sí tindran el seu efecte en una situació real. Per tant, el resultat és orientatiu</a:t>
          </a:r>
          <a:r>
            <a:rPr lang="ca-ES" sz="1100" b="1" baseline="0">
              <a:solidFill>
                <a:srgbClr val="FF0000"/>
              </a:solidFill>
            </a:rPr>
            <a:t>. Feu servir aquesta fulla de càlcul tenint en compte la premissa anterior i sempre sota la vostra responsabilitat. </a:t>
          </a:r>
        </a:p>
        <a:p>
          <a:endParaRPr lang="ca-ES" sz="1100" baseline="0"/>
        </a:p>
        <a:p>
          <a:r>
            <a:rPr lang="ca-ES" sz="1100" baseline="0"/>
            <a:t>Per fer servir la calculadora de força de xoc, cal editar els valors de les cel·les de color </a:t>
          </a:r>
          <a:r>
            <a:rPr lang="ca-ES" sz="1100" b="1" baseline="0">
              <a:solidFill>
                <a:srgbClr val="00B050"/>
              </a:solidFill>
            </a:rPr>
            <a:t>verd</a:t>
          </a:r>
          <a:r>
            <a:rPr lang="ca-ES" sz="1100" baseline="0"/>
            <a:t>, i obtindrem els resultats en les cel·les de color </a:t>
          </a:r>
          <a:r>
            <a:rPr lang="ca-ES" sz="1100" b="1" baseline="0">
              <a:solidFill>
                <a:srgbClr val="FFC000"/>
              </a:solidFill>
            </a:rPr>
            <a:t>taronja</a:t>
          </a:r>
          <a:r>
            <a:rPr lang="ca-ES" sz="1100" baseline="0"/>
            <a:t>. El valor que tinc en compte per decidir si una peça Aguanta o Peta és el resultat de la força de xoc sobre la última  assegurança.</a:t>
          </a:r>
        </a:p>
        <a:p>
          <a:endParaRPr lang="ca-ES" sz="1100" baseline="0"/>
        </a:p>
        <a:p>
          <a:r>
            <a:rPr lang="ca-ES" sz="1100" baseline="0"/>
            <a:t>La fulla d'excel està protegida per no eliminar coses accidentalement, només podent editar les cel·les en verd. Us deixo el password per poder editar o adaptar la fulla a les vostres necessitats, material etc. La contreassenya és simplement: </a:t>
          </a:r>
          <a:r>
            <a:rPr lang="ca-ES" sz="1100" b="1" baseline="0"/>
            <a:t>MalaltsdeRoca</a:t>
          </a:r>
          <a:endParaRPr lang="ca-ES" sz="1100" b="1"/>
        </a:p>
      </xdr:txBody>
    </xdr:sp>
    <xdr:clientData/>
  </xdr:twoCellAnchor>
  <xdr:twoCellAnchor>
    <xdr:from>
      <xdr:col>3</xdr:col>
      <xdr:colOff>133350</xdr:colOff>
      <xdr:row>66</xdr:row>
      <xdr:rowOff>38100</xdr:rowOff>
    </xdr:from>
    <xdr:to>
      <xdr:col>7</xdr:col>
      <xdr:colOff>590550</xdr:colOff>
      <xdr:row>78</xdr:row>
      <xdr:rowOff>171450</xdr:rowOff>
    </xdr:to>
    <xdr:sp macro="" textlink="">
      <xdr:nvSpPr>
        <xdr:cNvPr id="4" name="CuadroTexto 3">
          <a:extLst>
            <a:ext uri="{FF2B5EF4-FFF2-40B4-BE49-F238E27FC236}">
              <a16:creationId xmlns:a16="http://schemas.microsoft.com/office/drawing/2014/main" id="{D01ABB21-57FA-4251-B3F1-4EF9757C292C}"/>
            </a:ext>
          </a:extLst>
        </xdr:cNvPr>
        <xdr:cNvSpPr txBox="1"/>
      </xdr:nvSpPr>
      <xdr:spPr>
        <a:xfrm>
          <a:off x="5753100" y="11144250"/>
          <a:ext cx="4686300" cy="2466975"/>
        </a:xfrm>
        <a:prstGeom prst="rect">
          <a:avLst/>
        </a:prstGeom>
        <a:solidFill>
          <a:schemeClr val="lt1"/>
        </a:solidFill>
        <a:ln w="571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a-ES" sz="1100"/>
            <a:t>Quan</a:t>
          </a:r>
          <a:r>
            <a:rPr lang="ca-ES" sz="1100" baseline="0"/>
            <a:t> parlem d'assegurament estàtic es refereix a estàtic pur, cosa que no és del tot real ja que per exemple </a:t>
          </a:r>
          <a:r>
            <a:rPr lang="ca-ES" sz="1100" baseline="0">
              <a:solidFill>
                <a:schemeClr val="dk1"/>
              </a:solidFill>
              <a:effectLst/>
              <a:latin typeface="+mn-lt"/>
              <a:ea typeface="+mn-ea"/>
              <a:cs typeface="+mn-cs"/>
            </a:rPr>
            <a:t>un Grigri, tot i ser considerat un element d'assegurament estàtic, la corda comença a patinar, i per tant dinamitzar,  a partir de 3KN i quelcom similar passar amb tots els dispositius d'aquest tipus. Per tant, els valors de força de xoc amb assegurament estàtic indicats a la calculadora serien lleugerament superiors als reals. </a:t>
          </a:r>
        </a:p>
        <a:p>
          <a:pPr marL="0" marR="0" lvl="0" indent="0" defTabSz="914400" eaLnBrk="1" fontAlgn="auto" latinLnBrk="0" hangingPunct="1">
            <a:lnSpc>
              <a:spcPct val="100000"/>
            </a:lnSpc>
            <a:spcBef>
              <a:spcPts val="0"/>
            </a:spcBef>
            <a:spcAft>
              <a:spcPts val="0"/>
            </a:spcAft>
            <a:buClrTx/>
            <a:buSzTx/>
            <a:buFontTx/>
            <a:buNone/>
            <a:tabLst/>
            <a:defRPr/>
          </a:pPr>
          <a:endParaRPr lang="ca-E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a-ES" sz="1100" baseline="0">
              <a:solidFill>
                <a:schemeClr val="dk1"/>
              </a:solidFill>
              <a:effectLst/>
              <a:latin typeface="+mn-lt"/>
              <a:ea typeface="+mn-ea"/>
              <a:cs typeface="+mn-cs"/>
            </a:rPr>
            <a:t>Notem la importància de l'assegurament dinàmic, ja sigui per la pròpia naturalesa del dispositiu d'assegurament com pel moviment ascendent de l'assegurador en el moment de la caiguda, ja que les forces de xoc es veuran reduïdes entre un 20 i un 30% en tots la cadena de seguretat. Així doncs, en el cas d'escalada en solitari, al no haver-hi company,  és important fer ús d'una placa dissipadora a la reunió inferior.  </a:t>
          </a:r>
          <a:endParaRPr lang="ca-ES">
            <a:effectLst/>
          </a:endParaRPr>
        </a:p>
        <a:p>
          <a:r>
            <a:rPr lang="ca-ES" sz="1100" baseline="0"/>
            <a:t>                                                    </a:t>
          </a:r>
          <a:endParaRPr lang="ca-ES" sz="1100"/>
        </a:p>
      </xdr:txBody>
    </xdr:sp>
    <xdr:clientData/>
  </xdr:twoCellAnchor>
  <xdr:twoCellAnchor editAs="oneCell">
    <xdr:from>
      <xdr:col>3</xdr:col>
      <xdr:colOff>737425</xdr:colOff>
      <xdr:row>51</xdr:row>
      <xdr:rowOff>152959</xdr:rowOff>
    </xdr:from>
    <xdr:to>
      <xdr:col>6</xdr:col>
      <xdr:colOff>1009650</xdr:colOff>
      <xdr:row>61</xdr:row>
      <xdr:rowOff>42026</xdr:rowOff>
    </xdr:to>
    <xdr:pic>
      <xdr:nvPicPr>
        <xdr:cNvPr id="6" name="Imagen 5">
          <a:extLst>
            <a:ext uri="{FF2B5EF4-FFF2-40B4-BE49-F238E27FC236}">
              <a16:creationId xmlns:a16="http://schemas.microsoft.com/office/drawing/2014/main" id="{874613C1-75D7-48CA-9441-9F54A4507B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7175" y="8334934"/>
          <a:ext cx="3386900" cy="1794067"/>
        </a:xfrm>
        <a:prstGeom prst="rect">
          <a:avLst/>
        </a:prstGeom>
      </xdr:spPr>
    </xdr:pic>
    <xdr:clientData/>
  </xdr:twoCellAnchor>
  <xdr:twoCellAnchor editAs="oneCell">
    <xdr:from>
      <xdr:col>0</xdr:col>
      <xdr:colOff>1785175</xdr:colOff>
      <xdr:row>0</xdr:row>
      <xdr:rowOff>0</xdr:rowOff>
    </xdr:from>
    <xdr:to>
      <xdr:col>2</xdr:col>
      <xdr:colOff>876300</xdr:colOff>
      <xdr:row>9</xdr:row>
      <xdr:rowOff>79567</xdr:rowOff>
    </xdr:to>
    <xdr:pic>
      <xdr:nvPicPr>
        <xdr:cNvPr id="7" name="Imagen 6">
          <a:extLst>
            <a:ext uri="{FF2B5EF4-FFF2-40B4-BE49-F238E27FC236}">
              <a16:creationId xmlns:a16="http://schemas.microsoft.com/office/drawing/2014/main" id="{2B62563E-34B6-4C5B-8D96-12CE588CB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5175" y="0"/>
          <a:ext cx="3386900" cy="1794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pasonorte.es/factor-de-caida-y-fuerza-de-choque/" TargetMode="External"/><Relationship Id="rId3" Type="http://schemas.openxmlformats.org/officeDocument/2006/relationships/hyperlink" Target="https://www.climbingvenezuela.com/es/content/un-poco-de-f&#237;sica-y-escalada" TargetMode="External"/><Relationship Id="rId7" Type="http://schemas.openxmlformats.org/officeDocument/2006/relationships/hyperlink" Target="https://www.youtube.com/watch?v=UjYLsya1T9E" TargetMode="External"/><Relationship Id="rId2" Type="http://schemas.openxmlformats.org/officeDocument/2006/relationships/hyperlink" Target="http://www.climbingvenezuela.com/?q=content/calculadora-de-factor-de-caida-y-fuerza-de-choque-para-caidas-de-escaladores" TargetMode="External"/><Relationship Id="rId1" Type="http://schemas.openxmlformats.org/officeDocument/2006/relationships/hyperlink" Target="http://rocaynieve.com/ca/content/4-factor-caida-fuerza-choque-escalada" TargetMode="External"/><Relationship Id="rId6" Type="http://schemas.openxmlformats.org/officeDocument/2006/relationships/hyperlink" Target="https://youtu.be/WyExE2qH4Fs" TargetMode="External"/><Relationship Id="rId5" Type="http://schemas.openxmlformats.org/officeDocument/2006/relationships/hyperlink" Target="https://youtu.be/m8z6adEqaOs" TargetMode="External"/><Relationship Id="rId4" Type="http://schemas.openxmlformats.org/officeDocument/2006/relationships/hyperlink" Target="https://es.wikipedia.org/wiki/M%C3%B3dulo_de_Young"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DF1E-60E3-428A-B98E-72943214FF84}">
  <dimension ref="A10:F222"/>
  <sheetViews>
    <sheetView showGridLines="0" tabSelected="1" zoomScaleNormal="100" workbookViewId="0">
      <selection activeCell="H14" sqref="H14"/>
    </sheetView>
  </sheetViews>
  <sheetFormatPr baseColWidth="10" defaultColWidth="10.7109375" defaultRowHeight="15" x14ac:dyDescent="0.25"/>
  <cols>
    <col min="1" max="1" width="49" customWidth="1"/>
    <col min="2" max="2" width="15.42578125" customWidth="1"/>
    <col min="3" max="3" width="19.85546875" customWidth="1"/>
    <col min="4" max="4" width="18.140625" customWidth="1"/>
    <col min="5" max="5" width="12.5703125" customWidth="1"/>
    <col min="6" max="6" width="16" customWidth="1"/>
    <col min="7" max="7" width="16.7109375" customWidth="1"/>
  </cols>
  <sheetData>
    <row r="10" spans="1:4" ht="15.75" thickBot="1" x14ac:dyDescent="0.3">
      <c r="A10" s="3"/>
      <c r="B10" s="3"/>
    </row>
    <row r="11" spans="1:4" ht="19.5" thickBot="1" x14ac:dyDescent="0.35">
      <c r="A11" s="36" t="s">
        <v>33</v>
      </c>
      <c r="B11" s="67" t="s">
        <v>34</v>
      </c>
      <c r="C11" s="37" t="s">
        <v>56</v>
      </c>
      <c r="D11" s="45"/>
    </row>
    <row r="12" spans="1:4" ht="15.75" thickBot="1" x14ac:dyDescent="0.3">
      <c r="A12" s="31" t="s">
        <v>36</v>
      </c>
      <c r="B12" s="55" t="s">
        <v>53</v>
      </c>
      <c r="C12" s="55" t="s">
        <v>72</v>
      </c>
      <c r="D12" s="32" t="s">
        <v>73</v>
      </c>
    </row>
    <row r="13" spans="1:4" x14ac:dyDescent="0.25">
      <c r="A13" s="59" t="s">
        <v>14</v>
      </c>
      <c r="B13" s="56">
        <v>5</v>
      </c>
      <c r="C13" s="56" t="str">
        <f>+IF(B13&lt;$C$83,"Peta","Aguanta")</f>
        <v>Peta</v>
      </c>
      <c r="D13" s="4" t="str">
        <f>+IF(B13&lt;$C$84,"Peta","Aguanta")</f>
        <v>Peta</v>
      </c>
    </row>
    <row r="14" spans="1:4" x14ac:dyDescent="0.25">
      <c r="A14" s="60" t="s">
        <v>15</v>
      </c>
      <c r="B14" s="68">
        <v>6</v>
      </c>
      <c r="C14" s="56" t="str">
        <f t="shared" ref="C14:C30" si="0">+IF(B14&lt;$C$83,"Peta","Aguanta")</f>
        <v>Peta</v>
      </c>
      <c r="D14" s="4" t="str">
        <f>+IF(B14&lt;$C$84,"Peta","Aguanta")</f>
        <v>Peta</v>
      </c>
    </row>
    <row r="15" spans="1:4" x14ac:dyDescent="0.25">
      <c r="A15" s="60" t="s">
        <v>16</v>
      </c>
      <c r="B15" s="68">
        <v>8</v>
      </c>
      <c r="C15" s="56" t="str">
        <f t="shared" si="0"/>
        <v>Peta</v>
      </c>
      <c r="D15" s="4" t="str">
        <f t="shared" ref="D15:D30" si="1">+IF(B15&lt;$C$84,"Peta","Aguanta")</f>
        <v>Aguanta</v>
      </c>
    </row>
    <row r="16" spans="1:4" x14ac:dyDescent="0.25">
      <c r="A16" s="60" t="s">
        <v>17</v>
      </c>
      <c r="B16" s="68">
        <v>10</v>
      </c>
      <c r="C16" s="56" t="str">
        <f t="shared" si="0"/>
        <v>Aguanta</v>
      </c>
      <c r="D16" s="4" t="str">
        <f t="shared" si="1"/>
        <v>Aguanta</v>
      </c>
    </row>
    <row r="17" spans="1:4" x14ac:dyDescent="0.25">
      <c r="A17" s="61" t="s">
        <v>18</v>
      </c>
      <c r="B17" s="69">
        <v>12</v>
      </c>
      <c r="C17" s="56" t="str">
        <f t="shared" si="0"/>
        <v>Aguanta</v>
      </c>
      <c r="D17" s="4" t="str">
        <f t="shared" si="1"/>
        <v>Aguanta</v>
      </c>
    </row>
    <row r="18" spans="1:4" x14ac:dyDescent="0.25">
      <c r="A18" s="61" t="s">
        <v>19</v>
      </c>
      <c r="B18" s="69">
        <v>14</v>
      </c>
      <c r="C18" s="56" t="str">
        <f t="shared" si="0"/>
        <v>Aguanta</v>
      </c>
      <c r="D18" s="4" t="str">
        <f t="shared" si="1"/>
        <v>Aguanta</v>
      </c>
    </row>
    <row r="19" spans="1:4" x14ac:dyDescent="0.25">
      <c r="A19" s="60" t="s">
        <v>20</v>
      </c>
      <c r="B19" s="68">
        <v>14</v>
      </c>
      <c r="C19" s="56" t="str">
        <f>+IF(B19&lt;$C$83,"Peta","Aguanta")</f>
        <v>Aguanta</v>
      </c>
      <c r="D19" s="4" t="str">
        <f t="shared" si="1"/>
        <v>Aguanta</v>
      </c>
    </row>
    <row r="20" spans="1:4" x14ac:dyDescent="0.25">
      <c r="A20" s="60" t="s">
        <v>21</v>
      </c>
      <c r="B20" s="68">
        <v>14</v>
      </c>
      <c r="C20" s="56" t="str">
        <f t="shared" si="0"/>
        <v>Aguanta</v>
      </c>
      <c r="D20" s="4" t="str">
        <f t="shared" si="1"/>
        <v>Aguanta</v>
      </c>
    </row>
    <row r="21" spans="1:4" x14ac:dyDescent="0.25">
      <c r="A21" s="60" t="s">
        <v>22</v>
      </c>
      <c r="B21" s="68">
        <v>14</v>
      </c>
      <c r="C21" s="56" t="str">
        <f t="shared" si="0"/>
        <v>Aguanta</v>
      </c>
      <c r="D21" s="4" t="str">
        <f t="shared" si="1"/>
        <v>Aguanta</v>
      </c>
    </row>
    <row r="22" spans="1:4" ht="15.75" thickBot="1" x14ac:dyDescent="0.3">
      <c r="A22" s="60" t="s">
        <v>23</v>
      </c>
      <c r="B22" s="68">
        <v>14</v>
      </c>
      <c r="C22" s="56" t="str">
        <f t="shared" si="0"/>
        <v>Aguanta</v>
      </c>
      <c r="D22" s="4" t="str">
        <f t="shared" si="1"/>
        <v>Aguanta</v>
      </c>
    </row>
    <row r="23" spans="1:4" ht="15.75" thickBot="1" x14ac:dyDescent="0.3">
      <c r="A23" s="31" t="s">
        <v>44</v>
      </c>
      <c r="B23" s="55" t="s">
        <v>53</v>
      </c>
      <c r="C23" s="57"/>
      <c r="D23" s="18"/>
    </row>
    <row r="24" spans="1:4" x14ac:dyDescent="0.25">
      <c r="A24" s="62" t="s">
        <v>47</v>
      </c>
      <c r="B24" s="56">
        <v>6</v>
      </c>
      <c r="C24" s="56" t="str">
        <f t="shared" si="0"/>
        <v>Peta</v>
      </c>
      <c r="D24" s="4" t="str">
        <f t="shared" si="1"/>
        <v>Peta</v>
      </c>
    </row>
    <row r="25" spans="1:4" x14ac:dyDescent="0.25">
      <c r="A25" s="63" t="s">
        <v>45</v>
      </c>
      <c r="B25" s="68">
        <v>8</v>
      </c>
      <c r="C25" s="56" t="str">
        <f t="shared" si="0"/>
        <v>Peta</v>
      </c>
      <c r="D25" s="4" t="str">
        <f t="shared" si="1"/>
        <v>Aguanta</v>
      </c>
    </row>
    <row r="26" spans="1:4" x14ac:dyDescent="0.25">
      <c r="A26" s="63" t="s">
        <v>46</v>
      </c>
      <c r="B26" s="70">
        <v>9</v>
      </c>
      <c r="C26" s="56" t="str">
        <f t="shared" si="0"/>
        <v>Peta</v>
      </c>
      <c r="D26" s="4" t="str">
        <f t="shared" si="1"/>
        <v>Aguanta</v>
      </c>
    </row>
    <row r="27" spans="1:4" x14ac:dyDescent="0.25">
      <c r="A27" s="63" t="s">
        <v>48</v>
      </c>
      <c r="B27" s="68">
        <v>10</v>
      </c>
      <c r="C27" s="56" t="str">
        <f t="shared" si="0"/>
        <v>Aguanta</v>
      </c>
      <c r="D27" s="4" t="str">
        <f t="shared" si="1"/>
        <v>Aguanta</v>
      </c>
    </row>
    <row r="28" spans="1:4" x14ac:dyDescent="0.25">
      <c r="A28" s="63" t="s">
        <v>49</v>
      </c>
      <c r="B28" s="68">
        <v>13</v>
      </c>
      <c r="C28" s="56" t="str">
        <f t="shared" si="0"/>
        <v>Aguanta</v>
      </c>
      <c r="D28" s="4" t="str">
        <f t="shared" si="1"/>
        <v>Aguanta</v>
      </c>
    </row>
    <row r="29" spans="1:4" x14ac:dyDescent="0.25">
      <c r="A29" s="63" t="s">
        <v>51</v>
      </c>
      <c r="B29" s="68">
        <v>13</v>
      </c>
      <c r="C29" s="56" t="str">
        <f t="shared" si="0"/>
        <v>Aguanta</v>
      </c>
      <c r="D29" s="4" t="str">
        <f t="shared" si="1"/>
        <v>Aguanta</v>
      </c>
    </row>
    <row r="30" spans="1:4" ht="15.75" thickBot="1" x14ac:dyDescent="0.3">
      <c r="A30" s="64" t="s">
        <v>50</v>
      </c>
      <c r="B30" s="71">
        <v>13</v>
      </c>
      <c r="C30" s="56" t="str">
        <f t="shared" si="0"/>
        <v>Aguanta</v>
      </c>
      <c r="D30" s="4" t="str">
        <f t="shared" si="1"/>
        <v>Aguanta</v>
      </c>
    </row>
    <row r="31" spans="1:4" ht="15.75" thickBot="1" x14ac:dyDescent="0.3">
      <c r="A31" s="31" t="s">
        <v>37</v>
      </c>
      <c r="B31" s="55" t="s">
        <v>53</v>
      </c>
      <c r="C31" s="57"/>
      <c r="D31" s="18"/>
    </row>
    <row r="32" spans="1:4" x14ac:dyDescent="0.25">
      <c r="A32" s="59" t="s">
        <v>10</v>
      </c>
      <c r="B32" s="56">
        <v>7</v>
      </c>
      <c r="C32" s="56" t="str">
        <f t="shared" ref="C32:C35" si="2">+IF(B32&lt;$C$83,"Peta","Aguanta")</f>
        <v>Peta</v>
      </c>
      <c r="D32" s="4" t="str">
        <f t="shared" ref="D32:D35" si="3">+IF(B32&lt;$C$84,"Peta","Aguanta")</f>
        <v>Peta</v>
      </c>
    </row>
    <row r="33" spans="1:4" x14ac:dyDescent="0.25">
      <c r="A33" s="60" t="s">
        <v>11</v>
      </c>
      <c r="B33" s="68">
        <v>9</v>
      </c>
      <c r="C33" s="56" t="str">
        <f t="shared" si="2"/>
        <v>Peta</v>
      </c>
      <c r="D33" s="4" t="str">
        <f t="shared" si="3"/>
        <v>Aguanta</v>
      </c>
    </row>
    <row r="34" spans="1:4" x14ac:dyDescent="0.25">
      <c r="A34" s="60" t="s">
        <v>12</v>
      </c>
      <c r="B34" s="68">
        <v>11</v>
      </c>
      <c r="C34" s="56" t="str">
        <f t="shared" si="2"/>
        <v>Aguanta</v>
      </c>
      <c r="D34" s="4" t="str">
        <f t="shared" si="3"/>
        <v>Aguanta</v>
      </c>
    </row>
    <row r="35" spans="1:4" ht="15.75" thickBot="1" x14ac:dyDescent="0.3">
      <c r="A35" s="65" t="s">
        <v>13</v>
      </c>
      <c r="B35" s="71">
        <v>12</v>
      </c>
      <c r="C35" s="56" t="str">
        <f t="shared" si="2"/>
        <v>Aguanta</v>
      </c>
      <c r="D35" s="4" t="str">
        <f t="shared" si="3"/>
        <v>Aguanta</v>
      </c>
    </row>
    <row r="36" spans="1:4" ht="15.75" thickBot="1" x14ac:dyDescent="0.3">
      <c r="A36" s="31" t="s">
        <v>38</v>
      </c>
      <c r="B36" s="55" t="s">
        <v>53</v>
      </c>
      <c r="C36" s="57"/>
      <c r="D36" s="18"/>
    </row>
    <row r="37" spans="1:4" ht="15.75" thickBot="1" x14ac:dyDescent="0.3">
      <c r="A37" s="66" t="s">
        <v>35</v>
      </c>
      <c r="B37" s="72">
        <v>10</v>
      </c>
      <c r="C37" s="56" t="str">
        <f t="shared" ref="C37:C43" si="4">+IF(B37&lt;$C$83,"Peta","Aguanta")</f>
        <v>Aguanta</v>
      </c>
      <c r="D37" s="4" t="str">
        <f t="shared" ref="D37:D43" si="5">+IF(B37&lt;$C$84,"Peta","Aguanta")</f>
        <v>Aguanta</v>
      </c>
    </row>
    <row r="38" spans="1:4" ht="15.75" thickBot="1" x14ac:dyDescent="0.3">
      <c r="A38" s="31" t="s">
        <v>54</v>
      </c>
      <c r="B38" s="55" t="s">
        <v>53</v>
      </c>
      <c r="C38" s="57"/>
      <c r="D38" s="18"/>
    </row>
    <row r="39" spans="1:4" x14ac:dyDescent="0.25">
      <c r="A39" s="62" t="s">
        <v>39</v>
      </c>
      <c r="B39" s="56">
        <v>5</v>
      </c>
      <c r="C39" s="56" t="str">
        <f t="shared" si="4"/>
        <v>Peta</v>
      </c>
      <c r="D39" s="4" t="str">
        <f t="shared" si="5"/>
        <v>Peta</v>
      </c>
    </row>
    <row r="40" spans="1:4" x14ac:dyDescent="0.25">
      <c r="A40" s="63" t="s">
        <v>40</v>
      </c>
      <c r="B40" s="68">
        <v>10</v>
      </c>
      <c r="C40" s="56" t="str">
        <f t="shared" si="4"/>
        <v>Aguanta</v>
      </c>
      <c r="D40" s="4" t="str">
        <f t="shared" si="5"/>
        <v>Aguanta</v>
      </c>
    </row>
    <row r="41" spans="1:4" x14ac:dyDescent="0.25">
      <c r="A41" s="63" t="s">
        <v>41</v>
      </c>
      <c r="B41" s="68">
        <v>12</v>
      </c>
      <c r="C41" s="56" t="str">
        <f t="shared" si="4"/>
        <v>Aguanta</v>
      </c>
      <c r="D41" s="4" t="str">
        <f t="shared" si="5"/>
        <v>Aguanta</v>
      </c>
    </row>
    <row r="42" spans="1:4" x14ac:dyDescent="0.25">
      <c r="A42" s="63" t="s">
        <v>42</v>
      </c>
      <c r="B42" s="68">
        <v>14</v>
      </c>
      <c r="C42" s="56" t="str">
        <f t="shared" si="4"/>
        <v>Aguanta</v>
      </c>
      <c r="D42" s="4" t="str">
        <f t="shared" si="5"/>
        <v>Aguanta</v>
      </c>
    </row>
    <row r="43" spans="1:4" ht="15.75" thickBot="1" x14ac:dyDescent="0.3">
      <c r="A43" s="64" t="s">
        <v>43</v>
      </c>
      <c r="B43" s="71">
        <v>14</v>
      </c>
      <c r="C43" s="56" t="str">
        <f t="shared" si="4"/>
        <v>Aguanta</v>
      </c>
      <c r="D43" s="4" t="str">
        <f t="shared" si="5"/>
        <v>Aguanta</v>
      </c>
    </row>
    <row r="44" spans="1:4" ht="15.75" thickBot="1" x14ac:dyDescent="0.3">
      <c r="A44" s="31" t="s">
        <v>55</v>
      </c>
      <c r="B44" s="55" t="s">
        <v>53</v>
      </c>
      <c r="C44" s="57"/>
      <c r="D44" s="18"/>
    </row>
    <row r="45" spans="1:4" x14ac:dyDescent="0.25">
      <c r="A45" s="62" t="s">
        <v>39</v>
      </c>
      <c r="B45" s="56">
        <v>5</v>
      </c>
      <c r="C45" s="56" t="str">
        <f t="shared" ref="C45:C49" si="6">+IF(B45&lt;$C$83,"Peta","Aguanta")</f>
        <v>Peta</v>
      </c>
      <c r="D45" s="4" t="str">
        <f>+IF(B45&lt;$C$84,"Peta","Aguanta")</f>
        <v>Peta</v>
      </c>
    </row>
    <row r="46" spans="1:4" x14ac:dyDescent="0.25">
      <c r="A46" s="63" t="s">
        <v>40</v>
      </c>
      <c r="B46" s="68">
        <v>7</v>
      </c>
      <c r="C46" s="56" t="str">
        <f t="shared" si="6"/>
        <v>Peta</v>
      </c>
      <c r="D46" s="4" t="str">
        <f t="shared" ref="D46:D49" si="7">+IF(B46&lt;$C$84,"Peta","Aguanta")</f>
        <v>Peta</v>
      </c>
    </row>
    <row r="47" spans="1:4" x14ac:dyDescent="0.25">
      <c r="A47" s="63" t="s">
        <v>41</v>
      </c>
      <c r="B47" s="68">
        <v>9</v>
      </c>
      <c r="C47" s="56" t="str">
        <f t="shared" si="6"/>
        <v>Peta</v>
      </c>
      <c r="D47" s="4" t="str">
        <f t="shared" si="7"/>
        <v>Aguanta</v>
      </c>
    </row>
    <row r="48" spans="1:4" x14ac:dyDescent="0.25">
      <c r="A48" s="63" t="s">
        <v>42</v>
      </c>
      <c r="B48" s="68">
        <v>14</v>
      </c>
      <c r="C48" s="56" t="str">
        <f t="shared" si="6"/>
        <v>Aguanta</v>
      </c>
      <c r="D48" s="4" t="str">
        <f t="shared" si="7"/>
        <v>Aguanta</v>
      </c>
    </row>
    <row r="49" spans="1:5" ht="15.75" thickBot="1" x14ac:dyDescent="0.3">
      <c r="A49" s="64" t="s">
        <v>43</v>
      </c>
      <c r="B49" s="71">
        <v>14</v>
      </c>
      <c r="C49" s="58" t="str">
        <f t="shared" si="6"/>
        <v>Aguanta</v>
      </c>
      <c r="D49" s="33" t="str">
        <f t="shared" si="7"/>
        <v>Aguanta</v>
      </c>
    </row>
    <row r="52" spans="1:5" x14ac:dyDescent="0.25">
      <c r="C52" s="5"/>
    </row>
    <row r="53" spans="1:5" x14ac:dyDescent="0.25">
      <c r="C53" s="5"/>
    </row>
    <row r="54" spans="1:5" x14ac:dyDescent="0.25">
      <c r="C54" s="5"/>
    </row>
    <row r="55" spans="1:5" x14ac:dyDescent="0.25">
      <c r="C55" s="5"/>
    </row>
    <row r="56" spans="1:5" x14ac:dyDescent="0.25">
      <c r="C56" s="5"/>
    </row>
    <row r="57" spans="1:5" x14ac:dyDescent="0.25">
      <c r="C57" s="5"/>
    </row>
    <row r="58" spans="1:5" x14ac:dyDescent="0.25">
      <c r="C58" s="5"/>
    </row>
    <row r="59" spans="1:5" x14ac:dyDescent="0.25">
      <c r="C59" s="5"/>
    </row>
    <row r="60" spans="1:5" x14ac:dyDescent="0.25">
      <c r="C60" s="5"/>
    </row>
    <row r="61" spans="1:5" x14ac:dyDescent="0.25">
      <c r="C61" s="5"/>
    </row>
    <row r="62" spans="1:5" x14ac:dyDescent="0.25">
      <c r="C62" s="5"/>
    </row>
    <row r="63" spans="1:5" x14ac:dyDescent="0.25">
      <c r="C63" s="5"/>
      <c r="E63" s="12"/>
    </row>
    <row r="65" spans="1:6" ht="15.75" thickBot="1" x14ac:dyDescent="0.3"/>
    <row r="66" spans="1:6" ht="19.5" thickBot="1" x14ac:dyDescent="0.35">
      <c r="A66" s="37" t="s">
        <v>57</v>
      </c>
      <c r="B66" s="38"/>
      <c r="C66" s="39"/>
    </row>
    <row r="67" spans="1:6" ht="15.75" thickBot="1" x14ac:dyDescent="0.3">
      <c r="A67" s="19" t="s">
        <v>0</v>
      </c>
      <c r="B67" s="43" t="s">
        <v>1</v>
      </c>
      <c r="C67" s="44"/>
    </row>
    <row r="68" spans="1:6" ht="15.75" thickBot="1" x14ac:dyDescent="0.3">
      <c r="A68" s="40"/>
      <c r="B68" s="41"/>
      <c r="C68" s="42"/>
    </row>
    <row r="69" spans="1:6" x14ac:dyDescent="0.25">
      <c r="A69" s="73" t="s">
        <v>25</v>
      </c>
      <c r="B69" s="15">
        <v>9.8000000000000007</v>
      </c>
      <c r="C69" s="16" t="s">
        <v>27</v>
      </c>
    </row>
    <row r="70" spans="1:6" x14ac:dyDescent="0.25">
      <c r="A70" s="22" t="s">
        <v>26</v>
      </c>
      <c r="B70" s="6">
        <v>8.6</v>
      </c>
      <c r="C70" s="13" t="s">
        <v>28</v>
      </c>
      <c r="F70" s="12"/>
    </row>
    <row r="71" spans="1:6" x14ac:dyDescent="0.25">
      <c r="A71" s="22" t="s">
        <v>2</v>
      </c>
      <c r="B71" s="7">
        <f>+B69/1000</f>
        <v>9.8000000000000014E-3</v>
      </c>
      <c r="C71" s="14" t="s">
        <v>24</v>
      </c>
    </row>
    <row r="72" spans="1:6" x14ac:dyDescent="0.25">
      <c r="A72" s="22" t="s">
        <v>3</v>
      </c>
      <c r="B72" s="8">
        <f>+B70*1000</f>
        <v>8600</v>
      </c>
      <c r="C72" s="14" t="s">
        <v>29</v>
      </c>
    </row>
    <row r="73" spans="1:6" ht="15.75" thickBot="1" x14ac:dyDescent="0.3">
      <c r="A73" s="22" t="s">
        <v>4</v>
      </c>
      <c r="B73" s="9">
        <f>(282.02/B71^2)*(((B72/784)-1)^2-1)</f>
        <v>288916898.97448313</v>
      </c>
      <c r="C73" s="14" t="s">
        <v>30</v>
      </c>
    </row>
    <row r="74" spans="1:6" ht="15.75" thickBot="1" x14ac:dyDescent="0.3">
      <c r="A74" s="40"/>
      <c r="B74" s="41"/>
      <c r="C74" s="42"/>
    </row>
    <row r="75" spans="1:6" x14ac:dyDescent="0.25">
      <c r="A75" s="22" t="s">
        <v>5</v>
      </c>
      <c r="B75" s="6">
        <v>6</v>
      </c>
      <c r="C75" s="13" t="s">
        <v>24</v>
      </c>
    </row>
    <row r="76" spans="1:6" x14ac:dyDescent="0.25">
      <c r="A76" s="22" t="s">
        <v>6</v>
      </c>
      <c r="B76" s="6">
        <v>22</v>
      </c>
      <c r="C76" s="13" t="s">
        <v>24</v>
      </c>
    </row>
    <row r="77" spans="1:6" x14ac:dyDescent="0.25">
      <c r="A77" s="22" t="s">
        <v>7</v>
      </c>
      <c r="B77" s="10">
        <f>(2*B75)/B76</f>
        <v>0.54545454545454541</v>
      </c>
      <c r="C77" s="14"/>
    </row>
    <row r="78" spans="1:6" ht="15.75" thickBot="1" x14ac:dyDescent="0.3">
      <c r="A78" s="22" t="s">
        <v>52</v>
      </c>
      <c r="B78" s="11">
        <f>+B75*2</f>
        <v>12</v>
      </c>
      <c r="C78" s="14" t="s">
        <v>24</v>
      </c>
    </row>
    <row r="79" spans="1:6" ht="15.75" thickBot="1" x14ac:dyDescent="0.3">
      <c r="A79" s="40"/>
      <c r="B79" s="41"/>
      <c r="C79" s="42"/>
    </row>
    <row r="80" spans="1:6" x14ac:dyDescent="0.25">
      <c r="A80" s="22" t="s">
        <v>8</v>
      </c>
      <c r="B80" s="6">
        <v>75</v>
      </c>
      <c r="C80" s="13" t="s">
        <v>31</v>
      </c>
    </row>
    <row r="81" spans="1:6" ht="15.75" thickBot="1" x14ac:dyDescent="0.3">
      <c r="A81" s="22" t="s">
        <v>9</v>
      </c>
      <c r="B81" s="11">
        <v>9.8000000000000007</v>
      </c>
      <c r="C81" s="14" t="s">
        <v>32</v>
      </c>
    </row>
    <row r="82" spans="1:6" ht="15.75" thickBot="1" x14ac:dyDescent="0.3">
      <c r="A82" s="28" t="s">
        <v>71</v>
      </c>
      <c r="B82" s="27" t="s">
        <v>68</v>
      </c>
      <c r="C82" s="27" t="s">
        <v>69</v>
      </c>
      <c r="D82" s="54" t="s">
        <v>70</v>
      </c>
    </row>
    <row r="83" spans="1:6" x14ac:dyDescent="0.25">
      <c r="A83" s="23" t="s">
        <v>66</v>
      </c>
      <c r="B83" s="52">
        <f>(B80*B81+B80*B81*SQRT(1+(1.57*B73*B77*B71^2)/(B80*B81)))/1000</f>
        <v>4.97826619016511</v>
      </c>
      <c r="C83" s="52">
        <f>+B83*2</f>
        <v>9.9565323803302199</v>
      </c>
      <c r="D83" s="53">
        <f>+B83*0.5</f>
        <v>2.489133095082555</v>
      </c>
    </row>
    <row r="84" spans="1:6" ht="15.75" thickBot="1" x14ac:dyDescent="0.3">
      <c r="A84" s="24" t="s">
        <v>67</v>
      </c>
      <c r="B84" s="34">
        <f>+B83*(1-0.25)</f>
        <v>3.7336996426238325</v>
      </c>
      <c r="C84" s="34">
        <f>+C83*(1-0.2)</f>
        <v>7.9652259042641766</v>
      </c>
      <c r="D84" s="35">
        <f>+D83*(1-0.3)</f>
        <v>1.7423931665577883</v>
      </c>
    </row>
    <row r="85" spans="1:6" x14ac:dyDescent="0.25">
      <c r="A85" s="1"/>
    </row>
    <row r="90" spans="1:6" x14ac:dyDescent="0.25">
      <c r="A90" s="1"/>
    </row>
    <row r="92" spans="1:6" x14ac:dyDescent="0.25">
      <c r="A92" s="29"/>
      <c r="B92" s="29"/>
      <c r="C92" s="29"/>
      <c r="D92" s="29"/>
      <c r="E92" s="29"/>
      <c r="F92" s="29"/>
    </row>
    <row r="93" spans="1:6" x14ac:dyDescent="0.25">
      <c r="A93" s="46"/>
      <c r="B93" s="47"/>
      <c r="C93" s="47"/>
      <c r="D93" s="47"/>
      <c r="E93" s="25"/>
      <c r="F93" s="25"/>
    </row>
    <row r="94" spans="1:6" x14ac:dyDescent="0.25">
      <c r="A94" s="46"/>
      <c r="B94" s="47"/>
      <c r="C94" s="47"/>
      <c r="D94" s="47"/>
      <c r="E94" s="25"/>
      <c r="F94" s="25"/>
    </row>
    <row r="95" spans="1:6" x14ac:dyDescent="0.25">
      <c r="A95" s="46"/>
      <c r="B95" s="47"/>
      <c r="C95" s="47"/>
      <c r="D95" s="47"/>
      <c r="E95" s="25"/>
      <c r="F95" s="25"/>
    </row>
    <row r="96" spans="1:6" x14ac:dyDescent="0.25">
      <c r="A96" s="46"/>
      <c r="B96" s="47"/>
      <c r="C96" s="47"/>
      <c r="D96" s="47"/>
      <c r="E96" s="25"/>
      <c r="F96" s="25"/>
    </row>
    <row r="97" spans="1:6" x14ac:dyDescent="0.25">
      <c r="A97" s="26"/>
      <c r="B97" s="26"/>
      <c r="C97" s="26"/>
      <c r="D97" s="29"/>
      <c r="E97" s="30"/>
      <c r="F97" s="30"/>
    </row>
    <row r="98" spans="1:6" x14ac:dyDescent="0.25">
      <c r="A98" s="26"/>
      <c r="B98" s="26"/>
      <c r="C98" s="26"/>
      <c r="D98" s="29"/>
      <c r="E98" s="30"/>
      <c r="F98" s="30"/>
    </row>
    <row r="99" spans="1:6" x14ac:dyDescent="0.25">
      <c r="A99" s="26"/>
      <c r="B99" s="26"/>
      <c r="C99" s="26"/>
      <c r="D99" s="29"/>
      <c r="E99" s="30"/>
      <c r="F99" s="30"/>
    </row>
    <row r="100" spans="1:6" x14ac:dyDescent="0.25">
      <c r="A100" s="26"/>
      <c r="B100" s="26"/>
      <c r="C100" s="26"/>
      <c r="D100" s="26"/>
      <c r="E100" s="26"/>
      <c r="F100" s="26"/>
    </row>
    <row r="101" spans="1:6" x14ac:dyDescent="0.25">
      <c r="A101" s="29"/>
      <c r="B101" s="29"/>
      <c r="C101" s="29"/>
      <c r="D101" s="29"/>
      <c r="E101" s="26"/>
      <c r="F101" s="26"/>
    </row>
    <row r="102" spans="1:6" x14ac:dyDescent="0.25">
      <c r="A102" s="46"/>
      <c r="B102" s="47"/>
      <c r="C102" s="47"/>
      <c r="D102" s="47"/>
      <c r="E102" s="25"/>
      <c r="F102" s="25"/>
    </row>
    <row r="103" spans="1:6" x14ac:dyDescent="0.25">
      <c r="A103" s="46"/>
      <c r="B103" s="47"/>
      <c r="C103" s="47"/>
      <c r="D103" s="47"/>
      <c r="E103" s="25"/>
      <c r="F103" s="25"/>
    </row>
    <row r="104" spans="1:6" x14ac:dyDescent="0.25">
      <c r="A104" s="46"/>
      <c r="B104" s="47"/>
      <c r="C104" s="47"/>
      <c r="D104" s="47"/>
      <c r="E104" s="25"/>
      <c r="F104" s="25"/>
    </row>
    <row r="105" spans="1:6" x14ac:dyDescent="0.25">
      <c r="A105" s="26"/>
      <c r="B105" s="26"/>
      <c r="C105" s="26"/>
      <c r="D105" s="26"/>
      <c r="E105" s="26"/>
      <c r="F105" s="26"/>
    </row>
    <row r="106" spans="1:6" x14ac:dyDescent="0.25">
      <c r="A106" s="46"/>
      <c r="B106" s="25"/>
      <c r="C106" s="25"/>
      <c r="D106" s="25"/>
      <c r="E106" s="26"/>
      <c r="F106" s="26"/>
    </row>
    <row r="107" spans="1:6" x14ac:dyDescent="0.25">
      <c r="A107" s="46"/>
      <c r="B107" s="25"/>
      <c r="C107" s="25"/>
      <c r="D107" s="25"/>
      <c r="E107" s="26"/>
      <c r="F107" s="26"/>
    </row>
    <row r="108" spans="1:6" x14ac:dyDescent="0.25">
      <c r="A108" s="49"/>
      <c r="B108" s="25"/>
      <c r="C108" s="25"/>
      <c r="D108" s="25"/>
      <c r="E108" s="26"/>
      <c r="F108" s="26"/>
    </row>
    <row r="109" spans="1:6" x14ac:dyDescent="0.25">
      <c r="A109" s="46"/>
      <c r="B109" s="48"/>
      <c r="C109" s="48"/>
      <c r="D109" s="48"/>
      <c r="E109" s="26"/>
      <c r="F109" s="26"/>
    </row>
    <row r="110" spans="1:6" x14ac:dyDescent="0.25">
      <c r="A110" s="46"/>
      <c r="B110" s="50"/>
      <c r="C110" s="50"/>
      <c r="D110" s="50"/>
      <c r="E110" s="26"/>
      <c r="F110" s="26"/>
    </row>
    <row r="111" spans="1:6" x14ac:dyDescent="0.25">
      <c r="A111" s="46"/>
      <c r="B111" s="51"/>
      <c r="C111" s="51"/>
      <c r="D111" s="51"/>
      <c r="E111" s="26"/>
      <c r="F111" s="26"/>
    </row>
    <row r="112" spans="1:6" x14ac:dyDescent="0.25">
      <c r="A112" s="46"/>
      <c r="B112" s="51"/>
      <c r="C112" s="51"/>
      <c r="D112" s="51"/>
      <c r="E112" s="26"/>
      <c r="F112" s="26"/>
    </row>
    <row r="114" spans="1:2" x14ac:dyDescent="0.25">
      <c r="A114" s="21"/>
      <c r="B114" s="20"/>
    </row>
    <row r="222" spans="2:3" x14ac:dyDescent="0.25">
      <c r="B222" s="2"/>
      <c r="C222" s="2"/>
    </row>
  </sheetData>
  <sheetProtection algorithmName="SHA-512" hashValue="bSVHOGs5M4Wkblx3/+3naudgv/YWoDLqbjyW7sVZ3TiwgFbvUN4bRLlMqaV6UroXFpVEXM5gGWAomDaox6Vqkw==" saltValue="6SNbfiMPR+e7alhTokiYfw==" spinCount="100000" sheet="1" objects="1" scenarios="1"/>
  <mergeCells count="6">
    <mergeCell ref="A79:C79"/>
    <mergeCell ref="C11:D11"/>
    <mergeCell ref="A66:C66"/>
    <mergeCell ref="B67:C67"/>
    <mergeCell ref="A68:C68"/>
    <mergeCell ref="A74:C74"/>
  </mergeCells>
  <conditionalFormatting sqref="C13:C22 C37 C24:C30 C32:C35 C39:C43 C45:C49">
    <cfRule type="containsText" dxfId="3" priority="3" operator="containsText" text="Aguanta">
      <formula>NOT(ISERROR(SEARCH("Aguanta",C13)))</formula>
    </cfRule>
    <cfRule type="containsText" dxfId="2" priority="4" operator="containsText" text="Peta">
      <formula>NOT(ISERROR(SEARCH("Peta",C13)))</formula>
    </cfRule>
  </conditionalFormatting>
  <conditionalFormatting sqref="D13:D22 D37 D24:D30 D32:D35 D39:D43 D45:D49">
    <cfRule type="containsText" dxfId="1" priority="1" operator="containsText" text="Aguanta">
      <formula>NOT(ISERROR(SEARCH("Aguanta",D13)))</formula>
    </cfRule>
    <cfRule type="containsText" dxfId="0" priority="2" operator="containsText" text="Peta">
      <formula>NOT(ISERROR(SEARCH("Peta",D13)))</formula>
    </cfRule>
  </conditionalFormatting>
  <pageMargins left="0.7" right="0.7" top="0.75" bottom="0.75" header="0.3" footer="0.3"/>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A524-F0B1-4AAD-A423-C168C568C4A9}">
  <dimension ref="A1:B9"/>
  <sheetViews>
    <sheetView workbookViewId="0">
      <selection activeCell="B13" sqref="B13"/>
    </sheetView>
  </sheetViews>
  <sheetFormatPr baseColWidth="10" defaultRowHeight="15" x14ac:dyDescent="0.25"/>
  <cols>
    <col min="1" max="1" width="72.7109375" customWidth="1"/>
    <col min="2" max="2" width="75.5703125" customWidth="1"/>
  </cols>
  <sheetData>
    <row r="1" spans="1:2" ht="15.75" thickBot="1" x14ac:dyDescent="0.3">
      <c r="A1" s="17" t="s">
        <v>77</v>
      </c>
      <c r="B1" s="32" t="s">
        <v>78</v>
      </c>
    </row>
    <row r="2" spans="1:2" ht="30" x14ac:dyDescent="0.25">
      <c r="A2" s="77" t="s">
        <v>59</v>
      </c>
      <c r="B2" s="74"/>
    </row>
    <row r="3" spans="1:2" x14ac:dyDescent="0.25">
      <c r="A3" s="77" t="s">
        <v>60</v>
      </c>
      <c r="B3" s="74"/>
    </row>
    <row r="4" spans="1:2" x14ac:dyDescent="0.25">
      <c r="A4" s="77" t="s">
        <v>61</v>
      </c>
      <c r="B4" s="74"/>
    </row>
    <row r="5" spans="1:2" x14ac:dyDescent="0.25">
      <c r="A5" s="76" t="s">
        <v>58</v>
      </c>
      <c r="B5" s="74"/>
    </row>
    <row r="6" spans="1:2" x14ac:dyDescent="0.25">
      <c r="A6" s="77" t="s">
        <v>62</v>
      </c>
      <c r="B6" s="74" t="s">
        <v>65</v>
      </c>
    </row>
    <row r="7" spans="1:2" x14ac:dyDescent="0.25">
      <c r="A7" s="77" t="s">
        <v>63</v>
      </c>
      <c r="B7" s="74" t="s">
        <v>64</v>
      </c>
    </row>
    <row r="8" spans="1:2" x14ac:dyDescent="0.25">
      <c r="A8" s="77" t="s">
        <v>74</v>
      </c>
      <c r="B8" s="74" t="s">
        <v>75</v>
      </c>
    </row>
    <row r="9" spans="1:2" ht="15.75" thickBot="1" x14ac:dyDescent="0.3">
      <c r="A9" s="78" t="s">
        <v>76</v>
      </c>
      <c r="B9" s="75"/>
    </row>
  </sheetData>
  <hyperlinks>
    <hyperlink ref="A5" r:id="rId1" xr:uid="{30EDA387-6012-47A7-AEB5-A18547FA4935}"/>
    <hyperlink ref="A2" r:id="rId2" xr:uid="{DA872D0F-8884-4D86-B57F-A052890CE9EE}"/>
    <hyperlink ref="A3" r:id="rId3" xr:uid="{AC28531E-D776-4835-B91F-B70197508A39}"/>
    <hyperlink ref="A4" r:id="rId4" xr:uid="{A8DFF6E2-D245-40F8-A348-9304576392F8}"/>
    <hyperlink ref="A6" r:id="rId5" xr:uid="{7DF15339-66D6-482D-A541-05199698BD7D}"/>
    <hyperlink ref="A7" r:id="rId6" xr:uid="{96BE000C-8F35-4DF3-9263-1E1882202E11}"/>
    <hyperlink ref="A8" r:id="rId7" xr:uid="{4C167085-5CB5-4618-8E8D-061571A61E59}"/>
    <hyperlink ref="A9" r:id="rId8" xr:uid="{14F35B0F-73DA-4EBE-9F01-06756AD4E898}"/>
  </hyperlinks>
  <pageMargins left="0.7" right="0.7" top="0.75" bottom="0.75" header="0.3" footer="0.3"/>
  <pageSetup paperSize="9" orientation="portrait" horizontalDpi="1200" verticalDpi="120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RESISTÈNCIA I FORÇA DE XOC</vt:lpstr>
      <vt:lpstr>FONTS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dc:creator>
  <cp:lastModifiedBy>Enric Santanach</cp:lastModifiedBy>
  <dcterms:created xsi:type="dcterms:W3CDTF">2014-01-18T14:13:16Z</dcterms:created>
  <dcterms:modified xsi:type="dcterms:W3CDTF">2021-08-31T08:30:02Z</dcterms:modified>
</cp:coreProperties>
</file>